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buh\Desktop\УКС\"/>
    </mc:Choice>
  </mc:AlternateContent>
  <bookViews>
    <workbookView xWindow="0" yWindow="0" windowWidth="28800" windowHeight="1243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98" i="1" l="1"/>
  <c r="H53" i="1" l="1"/>
  <c r="H58" i="1"/>
  <c r="H88" i="1" l="1"/>
  <c r="H84" i="1" l="1"/>
  <c r="H83" i="1"/>
  <c r="H80" i="1" s="1"/>
  <c r="H82" i="1"/>
  <c r="H81" i="1"/>
  <c r="H63" i="1"/>
  <c r="J101" i="1" l="1"/>
  <c r="H93" i="1"/>
  <c r="K104" i="1" l="1"/>
  <c r="K103" i="1"/>
  <c r="K102" i="1"/>
  <c r="K101" i="1"/>
  <c r="J104" i="1"/>
  <c r="J103" i="1"/>
  <c r="J102" i="1"/>
  <c r="I104" i="1"/>
  <c r="I103" i="1"/>
  <c r="I102" i="1"/>
  <c r="I101" i="1"/>
  <c r="H104" i="1"/>
  <c r="H103" i="1"/>
  <c r="H102" i="1"/>
  <c r="H101" i="1"/>
  <c r="G109" i="1"/>
  <c r="G108" i="1"/>
  <c r="G107" i="1"/>
  <c r="G106" i="1"/>
  <c r="K105" i="1"/>
  <c r="J105" i="1"/>
  <c r="I105" i="1"/>
  <c r="H105" i="1"/>
  <c r="K94" i="1"/>
  <c r="K93" i="1"/>
  <c r="K92" i="1"/>
  <c r="K91" i="1"/>
  <c r="J94" i="1"/>
  <c r="J93" i="1"/>
  <c r="J92" i="1"/>
  <c r="J91" i="1"/>
  <c r="J113" i="1" s="1"/>
  <c r="I94" i="1"/>
  <c r="I93" i="1"/>
  <c r="G93" i="1" s="1"/>
  <c r="I92" i="1"/>
  <c r="I91" i="1"/>
  <c r="H94" i="1"/>
  <c r="G94" i="1" s="1"/>
  <c r="H92" i="1"/>
  <c r="H91" i="1"/>
  <c r="G99" i="1"/>
  <c r="G98" i="1"/>
  <c r="G97" i="1"/>
  <c r="G96" i="1"/>
  <c r="K95" i="1"/>
  <c r="J95" i="1"/>
  <c r="I95" i="1"/>
  <c r="H95" i="1"/>
  <c r="G92" i="1" l="1"/>
  <c r="I90" i="1"/>
  <c r="J115" i="1"/>
  <c r="K90" i="1"/>
  <c r="H100" i="1"/>
  <c r="G103" i="1"/>
  <c r="I100" i="1"/>
  <c r="J100" i="1"/>
  <c r="G95" i="1"/>
  <c r="J116" i="1"/>
  <c r="K100" i="1"/>
  <c r="H90" i="1"/>
  <c r="J90" i="1"/>
  <c r="G91" i="1"/>
  <c r="G102" i="1"/>
  <c r="G104" i="1"/>
  <c r="J114" i="1"/>
  <c r="G101" i="1"/>
  <c r="G105" i="1"/>
  <c r="H60" i="1"/>
  <c r="H50" i="1"/>
  <c r="J112" i="1"/>
  <c r="H37" i="1"/>
  <c r="K80" i="1"/>
  <c r="J80" i="1"/>
  <c r="I80" i="1"/>
  <c r="G84" i="1"/>
  <c r="G83" i="1"/>
  <c r="G82" i="1"/>
  <c r="G81" i="1"/>
  <c r="K85" i="1"/>
  <c r="J85" i="1"/>
  <c r="I85" i="1"/>
  <c r="H85" i="1"/>
  <c r="G89" i="1"/>
  <c r="G88" i="1"/>
  <c r="G87" i="1"/>
  <c r="G86" i="1"/>
  <c r="H36" i="1"/>
  <c r="G26" i="1"/>
  <c r="G77" i="1"/>
  <c r="K49" i="1"/>
  <c r="K48" i="1"/>
  <c r="K47" i="1"/>
  <c r="K46" i="1"/>
  <c r="K40" i="1"/>
  <c r="K39" i="1"/>
  <c r="K38" i="1"/>
  <c r="K37" i="1"/>
  <c r="K36" i="1"/>
  <c r="I49" i="1"/>
  <c r="I48" i="1"/>
  <c r="I47" i="1"/>
  <c r="I46" i="1"/>
  <c r="I39" i="1"/>
  <c r="I38" i="1"/>
  <c r="I37" i="1"/>
  <c r="I36" i="1"/>
  <c r="K24" i="1"/>
  <c r="K116" i="1" s="1"/>
  <c r="K23" i="1"/>
  <c r="K22" i="1"/>
  <c r="K114" i="1" s="1"/>
  <c r="K21" i="1"/>
  <c r="I24" i="1"/>
  <c r="I116" i="1" s="1"/>
  <c r="I23" i="1"/>
  <c r="I115" i="1" s="1"/>
  <c r="I22" i="1"/>
  <c r="I114" i="1" s="1"/>
  <c r="I21" i="1"/>
  <c r="I113" i="1" s="1"/>
  <c r="H24" i="1"/>
  <c r="H23" i="1"/>
  <c r="H22" i="1"/>
  <c r="H21" i="1"/>
  <c r="H74" i="1"/>
  <c r="H73" i="1"/>
  <c r="H72" i="1"/>
  <c r="H71" i="1"/>
  <c r="H49" i="1"/>
  <c r="H48" i="1"/>
  <c r="H47" i="1"/>
  <c r="H46" i="1"/>
  <c r="H39" i="1"/>
  <c r="H38" i="1"/>
  <c r="H115" i="1" l="1"/>
  <c r="G115" i="1" s="1"/>
  <c r="G100" i="1"/>
  <c r="G90" i="1"/>
  <c r="H114" i="1"/>
  <c r="G114" i="1" s="1"/>
  <c r="H116" i="1"/>
  <c r="H113" i="1"/>
  <c r="K113" i="1"/>
  <c r="K115" i="1"/>
  <c r="G80" i="1"/>
  <c r="G85" i="1"/>
  <c r="H45" i="1"/>
  <c r="K65" i="1"/>
  <c r="K60" i="1"/>
  <c r="I60" i="1"/>
  <c r="H112" i="1" l="1"/>
  <c r="G112" i="1" s="1"/>
  <c r="G116" i="1"/>
  <c r="G113" i="1"/>
  <c r="H75" i="1"/>
  <c r="G76" i="1" l="1"/>
  <c r="G78" i="1"/>
  <c r="G79" i="1"/>
  <c r="I65" i="1"/>
  <c r="G66" i="1"/>
  <c r="G67" i="1"/>
  <c r="G69" i="1"/>
  <c r="G61" i="1"/>
  <c r="G62" i="1"/>
  <c r="G64" i="1"/>
  <c r="G56" i="1"/>
  <c r="G57" i="1"/>
  <c r="G59" i="1"/>
  <c r="G51" i="1"/>
  <c r="G52" i="1"/>
  <c r="G53" i="1"/>
  <c r="G54" i="1"/>
  <c r="G41" i="1"/>
  <c r="G36" i="1" s="1"/>
  <c r="G42" i="1"/>
  <c r="G37" i="1" s="1"/>
  <c r="G43" i="1"/>
  <c r="G38" i="1" s="1"/>
  <c r="G44" i="1"/>
  <c r="G39" i="1" s="1"/>
  <c r="G31" i="1"/>
  <c r="G21" i="1" s="1"/>
  <c r="G32" i="1"/>
  <c r="G33" i="1"/>
  <c r="G34" i="1"/>
  <c r="G27" i="1"/>
  <c r="G28" i="1"/>
  <c r="G29" i="1"/>
  <c r="G63" i="1"/>
  <c r="G68" i="1"/>
  <c r="G24" i="1" l="1"/>
  <c r="G22" i="1"/>
  <c r="G20" i="1" s="1"/>
  <c r="G23" i="1"/>
  <c r="G47" i="1"/>
  <c r="G35" i="1"/>
  <c r="G46" i="1"/>
  <c r="G58" i="1"/>
  <c r="G48" i="1" s="1"/>
  <c r="H55" i="1"/>
  <c r="I55" i="1"/>
  <c r="K55" i="1"/>
  <c r="I50" i="1"/>
  <c r="K50" i="1"/>
  <c r="H40" i="1"/>
  <c r="I40" i="1"/>
  <c r="H30" i="1"/>
  <c r="I30" i="1"/>
  <c r="K30" i="1"/>
  <c r="H25" i="1"/>
  <c r="I25" i="1"/>
  <c r="K25" i="1"/>
  <c r="K35" i="1" l="1"/>
  <c r="I35" i="1"/>
  <c r="I20" i="1"/>
  <c r="I45" i="1"/>
  <c r="K20" i="1"/>
  <c r="H20" i="1"/>
  <c r="K45" i="1"/>
  <c r="I112" i="1" l="1"/>
  <c r="G74" i="1" l="1"/>
  <c r="G73" i="1" l="1"/>
  <c r="H35" i="1" l="1"/>
  <c r="H70" i="1" l="1"/>
  <c r="H65" i="1" l="1"/>
  <c r="G72" i="1" l="1"/>
  <c r="G71" i="1"/>
  <c r="G75" i="1" l="1"/>
  <c r="G70" i="1" l="1"/>
  <c r="G50" i="1" l="1"/>
  <c r="G55" i="1"/>
  <c r="G60" i="1"/>
  <c r="G65" i="1"/>
  <c r="G30" i="1"/>
  <c r="G25" i="1"/>
  <c r="G40" i="1"/>
  <c r="K112" i="1" l="1"/>
  <c r="G45" i="1"/>
  <c r="G49" i="1" l="1"/>
</calcChain>
</file>

<file path=xl/sharedStrings.xml><?xml version="1.0" encoding="utf-8"?>
<sst xmlns="http://schemas.openxmlformats.org/spreadsheetml/2006/main" count="189" uniqueCount="86">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</sst>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4" fontId="5" fillId="4" borderId="0" xfId="0" applyNumberFormat="1" applyFont="1" applyFill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2"/>
  <sheetViews>
    <sheetView tabSelected="1" view="pageBreakPreview" zoomScale="40" zoomScaleNormal="40" zoomScaleSheetLayoutView="40" workbookViewId="0">
      <selection activeCell="G112" sqref="G112:H116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23" width="9.140625" style="1"/>
    <col min="24" max="24" width="20.5703125" style="1" bestFit="1" customWidth="1"/>
    <col min="25" max="16384" width="9.140625" style="1"/>
  </cols>
  <sheetData>
    <row r="1" spans="1:19" x14ac:dyDescent="0.3">
      <c r="H1" s="21" t="s">
        <v>85</v>
      </c>
    </row>
    <row r="2" spans="1:19" ht="27" customHeight="1" x14ac:dyDescent="0.3">
      <c r="D2" s="13"/>
      <c r="E2" s="2"/>
      <c r="F2" s="36"/>
      <c r="G2" s="27"/>
      <c r="H2" s="27" t="s">
        <v>10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78</v>
      </c>
      <c r="I3" s="27"/>
      <c r="J3" s="27"/>
      <c r="K3" s="27"/>
      <c r="L3" s="28"/>
      <c r="M3" s="32"/>
      <c r="N3" s="28"/>
      <c r="O3" s="52"/>
    </row>
    <row r="4" spans="1:19" ht="27" customHeight="1" x14ac:dyDescent="0.3">
      <c r="C4" s="25"/>
      <c r="D4" s="21"/>
      <c r="E4" s="27"/>
      <c r="F4" s="53"/>
      <c r="H4" s="27" t="s">
        <v>79</v>
      </c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/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10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29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48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 t="s">
        <v>47</v>
      </c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ht="27" customHeight="1" x14ac:dyDescent="0.3">
      <c r="C10" s="25"/>
      <c r="D10" s="21"/>
      <c r="E10" s="27"/>
      <c r="F10" s="53"/>
      <c r="H10" s="27"/>
      <c r="I10" s="27"/>
      <c r="J10" s="27"/>
      <c r="K10" s="27"/>
      <c r="L10" s="27"/>
      <c r="M10" s="33"/>
      <c r="N10" s="27"/>
      <c r="O10" s="52"/>
      <c r="P10" s="27"/>
      <c r="Q10" s="27"/>
      <c r="R10" s="27"/>
      <c r="S10" s="27"/>
    </row>
    <row r="11" spans="1:19" x14ac:dyDescent="0.3">
      <c r="C11" s="25"/>
      <c r="D11" s="21"/>
      <c r="E11" s="59"/>
      <c r="F11" s="53"/>
      <c r="H11" s="27"/>
      <c r="I11" s="27"/>
      <c r="J11" s="27"/>
      <c r="K11" s="27"/>
      <c r="L11" s="27"/>
      <c r="M11" s="27"/>
      <c r="N11" s="27"/>
      <c r="O11" s="52"/>
      <c r="P11" s="27"/>
      <c r="Q11" s="27"/>
      <c r="R11" s="27"/>
      <c r="S11" s="27"/>
    </row>
    <row r="12" spans="1:19" ht="20.25" customHeight="1" x14ac:dyDescent="0.3">
      <c r="C12" s="115" t="s">
        <v>62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7"/>
      <c r="Q12" s="27"/>
      <c r="R12" s="27"/>
      <c r="S12" s="27"/>
    </row>
    <row r="13" spans="1:19" x14ac:dyDescent="0.3"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27"/>
      <c r="Q13" s="27"/>
      <c r="R13" s="27"/>
      <c r="S13" s="27"/>
    </row>
    <row r="14" spans="1:19" x14ac:dyDescent="0.3"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27"/>
      <c r="Q14" s="27"/>
      <c r="R14" s="27"/>
      <c r="S14" s="27"/>
    </row>
    <row r="15" spans="1:19" s="20" customFormat="1" x14ac:dyDescent="0.3">
      <c r="B15" s="22"/>
      <c r="C15" s="39"/>
      <c r="D15" s="39"/>
      <c r="E15" s="39"/>
      <c r="F15" s="40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38" customFormat="1" ht="30.75" customHeight="1" x14ac:dyDescent="0.3">
      <c r="A16" s="37"/>
      <c r="B16" s="86" t="s">
        <v>13</v>
      </c>
      <c r="C16" s="87" t="s">
        <v>14</v>
      </c>
      <c r="D16" s="91" t="s">
        <v>15</v>
      </c>
      <c r="E16" s="89" t="s">
        <v>61</v>
      </c>
      <c r="F16" s="91" t="s">
        <v>0</v>
      </c>
      <c r="G16" s="91" t="s">
        <v>11</v>
      </c>
      <c r="H16" s="84" t="s">
        <v>51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s="38" customFormat="1" ht="35.25" customHeight="1" x14ac:dyDescent="0.3">
      <c r="A17" s="37"/>
      <c r="B17" s="86"/>
      <c r="C17" s="88"/>
      <c r="D17" s="92"/>
      <c r="E17" s="90"/>
      <c r="F17" s="92"/>
      <c r="G17" s="92"/>
      <c r="H17" s="91" t="s">
        <v>38</v>
      </c>
      <c r="I17" s="91" t="s">
        <v>39</v>
      </c>
      <c r="J17" s="116" t="s">
        <v>40</v>
      </c>
      <c r="K17" s="91" t="s">
        <v>46</v>
      </c>
      <c r="L17" s="66"/>
      <c r="M17" s="66"/>
      <c r="N17" s="66"/>
      <c r="O17" s="66"/>
      <c r="P17" s="66"/>
      <c r="Q17" s="66"/>
      <c r="R17" s="66"/>
      <c r="S17" s="66"/>
    </row>
    <row r="18" spans="1:19" s="3" customFormat="1" ht="18.75" customHeight="1" x14ac:dyDescent="0.3">
      <c r="A18" s="20"/>
      <c r="B18" s="86"/>
      <c r="C18" s="88"/>
      <c r="D18" s="92"/>
      <c r="E18" s="90"/>
      <c r="F18" s="92"/>
      <c r="G18" s="92"/>
      <c r="H18" s="91"/>
      <c r="I18" s="91"/>
      <c r="J18" s="117"/>
      <c r="K18" s="91"/>
      <c r="L18" s="67"/>
      <c r="M18" s="67"/>
      <c r="N18" s="67"/>
      <c r="O18" s="67"/>
      <c r="P18" s="67"/>
      <c r="Q18" s="67"/>
      <c r="R18" s="67"/>
      <c r="S18" s="67"/>
    </row>
    <row r="19" spans="1:19" s="3" customFormat="1" ht="25.5" customHeight="1" x14ac:dyDescent="0.3">
      <c r="A19" s="20"/>
      <c r="B19" s="62">
        <v>1</v>
      </c>
      <c r="C19" s="63">
        <v>2</v>
      </c>
      <c r="D19" s="62">
        <v>3</v>
      </c>
      <c r="E19" s="62">
        <v>4</v>
      </c>
      <c r="F19" s="65">
        <v>5</v>
      </c>
      <c r="G19" s="62">
        <v>6</v>
      </c>
      <c r="H19" s="62">
        <v>7</v>
      </c>
      <c r="I19" s="62">
        <v>8</v>
      </c>
      <c r="J19" s="62">
        <v>9</v>
      </c>
      <c r="K19" s="62">
        <v>10</v>
      </c>
      <c r="L19" s="67"/>
      <c r="M19" s="67"/>
      <c r="N19" s="67"/>
      <c r="O19" s="67"/>
      <c r="P19" s="67"/>
      <c r="Q19" s="67"/>
      <c r="R19" s="67"/>
      <c r="S19" s="67"/>
    </row>
    <row r="20" spans="1:19" s="4" customFormat="1" ht="33" customHeight="1" x14ac:dyDescent="0.3">
      <c r="A20" s="20"/>
      <c r="B20" s="93">
        <v>1</v>
      </c>
      <c r="C20" s="98" t="s">
        <v>75</v>
      </c>
      <c r="D20" s="97" t="s">
        <v>45</v>
      </c>
      <c r="E20" s="97"/>
      <c r="F20" s="68" t="s">
        <v>53</v>
      </c>
      <c r="G20" s="49">
        <f>SUM(G21:G24)</f>
        <v>1852290</v>
      </c>
      <c r="H20" s="54">
        <f t="shared" ref="H20:K20" si="0">SUM(H21:H24)</f>
        <v>197000</v>
      </c>
      <c r="I20" s="54">
        <f t="shared" si="0"/>
        <v>1655290</v>
      </c>
      <c r="J20" s="54">
        <v>0</v>
      </c>
      <c r="K20" s="49">
        <f t="shared" si="0"/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9.25" customHeight="1" x14ac:dyDescent="0.3">
      <c r="A21" s="20"/>
      <c r="B21" s="93"/>
      <c r="C21" s="98"/>
      <c r="D21" s="97"/>
      <c r="E21" s="97"/>
      <c r="F21" s="48" t="s">
        <v>1</v>
      </c>
      <c r="G21" s="49">
        <f t="shared" ref="G21:I24" si="1">SUM(G26,G31)</f>
        <v>1759670</v>
      </c>
      <c r="H21" s="54">
        <f t="shared" si="1"/>
        <v>187150</v>
      </c>
      <c r="I21" s="54">
        <f t="shared" si="1"/>
        <v>1572520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5.5" customHeight="1" x14ac:dyDescent="0.3">
      <c r="A22" s="20"/>
      <c r="B22" s="93"/>
      <c r="C22" s="98"/>
      <c r="D22" s="97"/>
      <c r="E22" s="97"/>
      <c r="F22" s="48" t="s">
        <v>2</v>
      </c>
      <c r="G22" s="49">
        <f t="shared" si="1"/>
        <v>92620</v>
      </c>
      <c r="H22" s="54">
        <f t="shared" si="1"/>
        <v>9850</v>
      </c>
      <c r="I22" s="54">
        <f t="shared" si="1"/>
        <v>82770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29.25" customHeight="1" x14ac:dyDescent="0.3">
      <c r="A23" s="20"/>
      <c r="B23" s="93"/>
      <c r="C23" s="98"/>
      <c r="D23" s="97"/>
      <c r="E23" s="97"/>
      <c r="F23" s="48" t="s">
        <v>3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4" customFormat="1" ht="31.5" customHeight="1" x14ac:dyDescent="0.3">
      <c r="A24" s="20"/>
      <c r="B24" s="93"/>
      <c r="C24" s="98"/>
      <c r="D24" s="97"/>
      <c r="E24" s="97"/>
      <c r="F24" s="48" t="s">
        <v>4</v>
      </c>
      <c r="G24" s="49">
        <f t="shared" si="1"/>
        <v>0</v>
      </c>
      <c r="H24" s="54">
        <f t="shared" si="1"/>
        <v>0</v>
      </c>
      <c r="I24" s="54">
        <f t="shared" si="1"/>
        <v>0</v>
      </c>
      <c r="J24" s="54">
        <v>0</v>
      </c>
      <c r="K24" s="49">
        <f>SUM(K29,K34)</f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94" t="s">
        <v>12</v>
      </c>
      <c r="C25" s="96" t="s">
        <v>52</v>
      </c>
      <c r="D25" s="81" t="s">
        <v>45</v>
      </c>
      <c r="E25" s="79" t="s">
        <v>9</v>
      </c>
      <c r="F25" s="16" t="s">
        <v>5</v>
      </c>
      <c r="G25" s="30">
        <f t="shared" ref="G25:G34" si="2">SUM(H25:K25)</f>
        <v>1728180</v>
      </c>
      <c r="H25" s="30">
        <f t="shared" ref="H25:K25" si="3">SUM(H26:H29)</f>
        <v>197000</v>
      </c>
      <c r="I25" s="30">
        <f t="shared" si="3"/>
        <v>1531180</v>
      </c>
      <c r="J25" s="30">
        <v>0</v>
      </c>
      <c r="K25" s="30">
        <f t="shared" si="3"/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4"/>
      <c r="C26" s="96"/>
      <c r="D26" s="81"/>
      <c r="E26" s="79"/>
      <c r="F26" s="15" t="s">
        <v>1</v>
      </c>
      <c r="G26" s="30">
        <f t="shared" si="2"/>
        <v>1641770</v>
      </c>
      <c r="H26" s="31">
        <v>187150</v>
      </c>
      <c r="I26" s="31">
        <v>1454620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4"/>
      <c r="C27" s="96"/>
      <c r="D27" s="81"/>
      <c r="E27" s="79"/>
      <c r="F27" s="15" t="s">
        <v>2</v>
      </c>
      <c r="G27" s="30">
        <f t="shared" si="2"/>
        <v>86410</v>
      </c>
      <c r="H27" s="31">
        <v>9850</v>
      </c>
      <c r="I27" s="31">
        <v>76560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4"/>
      <c r="C28" s="96"/>
      <c r="D28" s="81"/>
      <c r="E28" s="79"/>
      <c r="F28" s="15" t="s">
        <v>3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4"/>
      <c r="C29" s="96"/>
      <c r="D29" s="81"/>
      <c r="E29" s="79"/>
      <c r="F29" s="15" t="s">
        <v>4</v>
      </c>
      <c r="G29" s="30">
        <f t="shared" si="2"/>
        <v>0</v>
      </c>
      <c r="H29" s="31">
        <v>0</v>
      </c>
      <c r="I29" s="31">
        <v>0</v>
      </c>
      <c r="J29" s="31">
        <v>0</v>
      </c>
      <c r="K29" s="31"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4" t="s">
        <v>37</v>
      </c>
      <c r="C30" s="96" t="s">
        <v>74</v>
      </c>
      <c r="D30" s="81" t="s">
        <v>80</v>
      </c>
      <c r="E30" s="79" t="s">
        <v>9</v>
      </c>
      <c r="F30" s="16" t="s">
        <v>5</v>
      </c>
      <c r="G30" s="30">
        <f t="shared" si="2"/>
        <v>124110</v>
      </c>
      <c r="H30" s="30">
        <f t="shared" ref="H30:K30" si="4">SUM(H31:H34)</f>
        <v>0</v>
      </c>
      <c r="I30" s="30">
        <f t="shared" si="4"/>
        <v>124110</v>
      </c>
      <c r="J30" s="30">
        <v>0</v>
      </c>
      <c r="K30" s="30">
        <f t="shared" si="4"/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20"/>
      <c r="B31" s="94"/>
      <c r="C31" s="96"/>
      <c r="D31" s="81"/>
      <c r="E31" s="79"/>
      <c r="F31" s="15" t="s">
        <v>1</v>
      </c>
      <c r="G31" s="30">
        <f t="shared" si="2"/>
        <v>117900</v>
      </c>
      <c r="H31" s="31">
        <v>0</v>
      </c>
      <c r="I31" s="31">
        <v>117900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64"/>
      <c r="B32" s="94"/>
      <c r="C32" s="96"/>
      <c r="D32" s="81"/>
      <c r="E32" s="79"/>
      <c r="F32" s="15" t="s">
        <v>2</v>
      </c>
      <c r="G32" s="30">
        <f t="shared" si="2"/>
        <v>6210</v>
      </c>
      <c r="H32" s="31">
        <v>0</v>
      </c>
      <c r="I32" s="31">
        <v>6210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4"/>
      <c r="C33" s="96"/>
      <c r="D33" s="81"/>
      <c r="E33" s="79"/>
      <c r="F33" s="15" t="s">
        <v>3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4"/>
      <c r="C34" s="96"/>
      <c r="D34" s="81"/>
      <c r="E34" s="79"/>
      <c r="F34" s="15" t="s">
        <v>4</v>
      </c>
      <c r="G34" s="30">
        <f t="shared" si="2"/>
        <v>0</v>
      </c>
      <c r="H34" s="31">
        <v>0</v>
      </c>
      <c r="I34" s="31">
        <v>0</v>
      </c>
      <c r="J34" s="31">
        <v>0</v>
      </c>
      <c r="K34" s="31"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4" t="s">
        <v>42</v>
      </c>
      <c r="C35" s="98" t="s">
        <v>41</v>
      </c>
      <c r="D35" s="97" t="s">
        <v>45</v>
      </c>
      <c r="E35" s="99"/>
      <c r="F35" s="48" t="s">
        <v>54</v>
      </c>
      <c r="G35" s="49">
        <f>SUM(G36:G39)</f>
        <v>185110.42265000002</v>
      </c>
      <c r="H35" s="54">
        <f t="shared" ref="H35:K35" si="5">SUM(H36:H39)</f>
        <v>68680.422649999993</v>
      </c>
      <c r="I35" s="54">
        <f t="shared" si="5"/>
        <v>116430</v>
      </c>
      <c r="J35" s="54">
        <v>0</v>
      </c>
      <c r="K35" s="49">
        <f t="shared" si="5"/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4"/>
      <c r="C36" s="98"/>
      <c r="D36" s="97"/>
      <c r="E36" s="99"/>
      <c r="F36" s="48" t="s">
        <v>1</v>
      </c>
      <c r="G36" s="49">
        <f t="shared" ref="G36:I39" si="6">SUM(G41)</f>
        <v>170510</v>
      </c>
      <c r="H36" s="54">
        <f>SUM(H41)</f>
        <v>59905</v>
      </c>
      <c r="I36" s="54">
        <f t="shared" si="6"/>
        <v>110605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4"/>
      <c r="C37" s="98"/>
      <c r="D37" s="97"/>
      <c r="E37" s="99"/>
      <c r="F37" s="48" t="s">
        <v>2</v>
      </c>
      <c r="G37" s="49">
        <f t="shared" si="6"/>
        <v>14319.401519999999</v>
      </c>
      <c r="H37" s="54">
        <f>SUM(H42)</f>
        <v>8494.4015199999994</v>
      </c>
      <c r="I37" s="54">
        <f t="shared" si="6"/>
        <v>5825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4"/>
      <c r="C38" s="98"/>
      <c r="D38" s="97"/>
      <c r="E38" s="99"/>
      <c r="F38" s="48" t="s">
        <v>3</v>
      </c>
      <c r="G38" s="49">
        <f t="shared" si="6"/>
        <v>281.02113000000003</v>
      </c>
      <c r="H38" s="54">
        <f t="shared" si="6"/>
        <v>281.02113000000003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4"/>
      <c r="C39" s="98"/>
      <c r="D39" s="97"/>
      <c r="E39" s="99"/>
      <c r="F39" s="48" t="s">
        <v>4</v>
      </c>
      <c r="G39" s="49">
        <f t="shared" si="6"/>
        <v>0</v>
      </c>
      <c r="H39" s="54">
        <f t="shared" si="6"/>
        <v>0</v>
      </c>
      <c r="I39" s="54">
        <f t="shared" si="6"/>
        <v>0</v>
      </c>
      <c r="J39" s="54">
        <v>0</v>
      </c>
      <c r="K39" s="49">
        <f>SUM(K44)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5" t="s">
        <v>16</v>
      </c>
      <c r="C40" s="85" t="s">
        <v>65</v>
      </c>
      <c r="D40" s="79" t="s">
        <v>45</v>
      </c>
      <c r="E40" s="79" t="s">
        <v>9</v>
      </c>
      <c r="F40" s="45" t="s">
        <v>5</v>
      </c>
      <c r="G40" s="30">
        <f t="shared" ref="G40:G45" si="7">SUM(H40:K40)</f>
        <v>185110.42264999999</v>
      </c>
      <c r="H40" s="30">
        <f t="shared" ref="H40" si="8">SUM(H41:H44)</f>
        <v>68680.422649999993</v>
      </c>
      <c r="I40" s="30">
        <f t="shared" ref="I40" si="9">SUM(I41:I44)</f>
        <v>116430</v>
      </c>
      <c r="J40" s="30">
        <v>0</v>
      </c>
      <c r="K40" s="30">
        <f t="shared" ref="K40" si="10">SUM(K41:K44)</f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5"/>
      <c r="C41" s="85"/>
      <c r="D41" s="79"/>
      <c r="E41" s="79"/>
      <c r="F41" s="46" t="s">
        <v>1</v>
      </c>
      <c r="G41" s="30">
        <f t="shared" si="7"/>
        <v>170510</v>
      </c>
      <c r="H41" s="31">
        <v>59905</v>
      </c>
      <c r="I41" s="31">
        <v>110605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5"/>
      <c r="C42" s="85"/>
      <c r="D42" s="79"/>
      <c r="E42" s="79"/>
      <c r="F42" s="46" t="s">
        <v>2</v>
      </c>
      <c r="G42" s="30">
        <f t="shared" si="7"/>
        <v>14319.401519999999</v>
      </c>
      <c r="H42" s="31">
        <v>8494.4015199999994</v>
      </c>
      <c r="I42" s="31">
        <v>5825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5"/>
      <c r="C43" s="85"/>
      <c r="D43" s="79"/>
      <c r="E43" s="79"/>
      <c r="F43" s="46" t="s">
        <v>3</v>
      </c>
      <c r="G43" s="30">
        <f t="shared" si="7"/>
        <v>281.02113000000003</v>
      </c>
      <c r="H43" s="31">
        <v>281.02113000000003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/>
      <c r="C44" s="85"/>
      <c r="D44" s="79"/>
      <c r="E44" s="79"/>
      <c r="F44" s="46" t="s">
        <v>4</v>
      </c>
      <c r="G44" s="30">
        <f t="shared" si="7"/>
        <v>0</v>
      </c>
      <c r="H44" s="31">
        <v>0</v>
      </c>
      <c r="I44" s="31">
        <v>0</v>
      </c>
      <c r="J44" s="31">
        <v>0</v>
      </c>
      <c r="K44" s="31"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4" t="s">
        <v>17</v>
      </c>
      <c r="C45" s="98" t="s">
        <v>43</v>
      </c>
      <c r="D45" s="97" t="s">
        <v>44</v>
      </c>
      <c r="E45" s="97"/>
      <c r="F45" s="48" t="s">
        <v>27</v>
      </c>
      <c r="G45" s="49">
        <f t="shared" si="7"/>
        <v>64206.578169999993</v>
      </c>
      <c r="H45" s="54">
        <f>SUM(H46:H49)</f>
        <v>21247.119169999998</v>
      </c>
      <c r="I45" s="54">
        <f t="shared" ref="I45:K45" si="11">SUM(I46:I49)</f>
        <v>21175.087</v>
      </c>
      <c r="J45" s="54">
        <v>21784.371999999999</v>
      </c>
      <c r="K45" s="54">
        <f t="shared" si="11"/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4"/>
      <c r="C46" s="98"/>
      <c r="D46" s="97"/>
      <c r="E46" s="97"/>
      <c r="F46" s="48" t="s">
        <v>1</v>
      </c>
      <c r="G46" s="49">
        <f t="shared" ref="G46:I48" si="12">SUM(G51,G56,G61,G66)</f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4"/>
      <c r="C47" s="98"/>
      <c r="D47" s="97"/>
      <c r="E47" s="97"/>
      <c r="F47" s="48" t="s">
        <v>2</v>
      </c>
      <c r="G47" s="49">
        <f t="shared" si="12"/>
        <v>0</v>
      </c>
      <c r="H47" s="54">
        <f t="shared" si="12"/>
        <v>0</v>
      </c>
      <c r="I47" s="54">
        <f t="shared" si="12"/>
        <v>0</v>
      </c>
      <c r="J47" s="54">
        <v>0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4"/>
      <c r="C48" s="98"/>
      <c r="D48" s="97"/>
      <c r="E48" s="97"/>
      <c r="F48" s="48" t="s">
        <v>3</v>
      </c>
      <c r="G48" s="49">
        <f t="shared" si="12"/>
        <v>64206.578170000001</v>
      </c>
      <c r="H48" s="54">
        <f t="shared" si="12"/>
        <v>21247.119169999998</v>
      </c>
      <c r="I48" s="54">
        <f t="shared" si="12"/>
        <v>21175.087</v>
      </c>
      <c r="J48" s="54">
        <v>21784.371999999999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24" s="5" customFormat="1" ht="31.5" customHeight="1" x14ac:dyDescent="0.3">
      <c r="A49" s="20"/>
      <c r="B49" s="94"/>
      <c r="C49" s="98"/>
      <c r="D49" s="97"/>
      <c r="E49" s="97"/>
      <c r="F49" s="48" t="s">
        <v>4</v>
      </c>
      <c r="G49" s="49">
        <f t="shared" ref="G49:G79" si="13">SUM(H49:K49)</f>
        <v>0</v>
      </c>
      <c r="H49" s="54">
        <f>SUM(H54,H64,H59,H69)</f>
        <v>0</v>
      </c>
      <c r="I49" s="54">
        <f>SUM(I54,I59,I64,I69)</f>
        <v>0</v>
      </c>
      <c r="J49" s="54">
        <v>0</v>
      </c>
      <c r="K49" s="54">
        <f>SUM(K54,K59,K64,K69)</f>
        <v>0</v>
      </c>
      <c r="L49" s="70"/>
      <c r="M49" s="70"/>
      <c r="N49" s="70"/>
      <c r="O49" s="70"/>
      <c r="P49" s="70"/>
      <c r="Q49" s="70"/>
      <c r="R49" s="70"/>
      <c r="S49" s="70"/>
    </row>
    <row r="50" spans="1:24" s="5" customFormat="1" ht="31.5" customHeight="1" x14ac:dyDescent="0.3">
      <c r="A50" s="20"/>
      <c r="B50" s="94" t="s">
        <v>18</v>
      </c>
      <c r="C50" s="100" t="s">
        <v>64</v>
      </c>
      <c r="D50" s="80" t="s">
        <v>44</v>
      </c>
      <c r="E50" s="79" t="s">
        <v>7</v>
      </c>
      <c r="F50" s="18" t="s">
        <v>5</v>
      </c>
      <c r="G50" s="30">
        <f t="shared" si="13"/>
        <v>4781.076</v>
      </c>
      <c r="H50" s="30">
        <f>SUM(H51:H54)</f>
        <v>1444.752</v>
      </c>
      <c r="I50" s="30">
        <f t="shared" ref="I50:K50" si="14">SUM(I51:I54)</f>
        <v>1668.162</v>
      </c>
      <c r="J50" s="30">
        <v>1668.162</v>
      </c>
      <c r="K50" s="30">
        <f t="shared" si="14"/>
        <v>0</v>
      </c>
      <c r="L50" s="70"/>
      <c r="M50" s="70"/>
      <c r="N50" s="70"/>
      <c r="O50" s="70"/>
      <c r="P50" s="70"/>
      <c r="Q50" s="70"/>
      <c r="R50" s="70"/>
      <c r="S50" s="70"/>
    </row>
    <row r="51" spans="1:24" s="5" customFormat="1" ht="31.5" customHeight="1" x14ac:dyDescent="0.3">
      <c r="A51" s="20"/>
      <c r="B51" s="94"/>
      <c r="C51" s="101"/>
      <c r="D51" s="80"/>
      <c r="E51" s="79"/>
      <c r="F51" s="15" t="s">
        <v>1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24" s="5" customFormat="1" ht="31.5" customHeight="1" x14ac:dyDescent="0.3">
      <c r="A52" s="20"/>
      <c r="B52" s="94"/>
      <c r="C52" s="101"/>
      <c r="D52" s="80"/>
      <c r="E52" s="79"/>
      <c r="F52" s="15" t="s">
        <v>2</v>
      </c>
      <c r="G52" s="30">
        <f t="shared" si="13"/>
        <v>0</v>
      </c>
      <c r="H52" s="31">
        <v>0</v>
      </c>
      <c r="I52" s="31">
        <v>0</v>
      </c>
      <c r="J52" s="31">
        <v>0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24" s="5" customFormat="1" ht="31.5" customHeight="1" x14ac:dyDescent="0.3">
      <c r="A53" s="20"/>
      <c r="B53" s="94"/>
      <c r="C53" s="101"/>
      <c r="D53" s="80"/>
      <c r="E53" s="79"/>
      <c r="F53" s="15" t="s">
        <v>3</v>
      </c>
      <c r="G53" s="30">
        <f t="shared" si="13"/>
        <v>4781.076</v>
      </c>
      <c r="H53" s="31">
        <f>1683.706-238.954</f>
        <v>1444.752</v>
      </c>
      <c r="I53" s="31">
        <v>1668.162</v>
      </c>
      <c r="J53" s="31">
        <v>1668.162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24" s="5" customFormat="1" ht="31.5" customHeight="1" x14ac:dyDescent="0.3">
      <c r="A54" s="20"/>
      <c r="B54" s="94"/>
      <c r="C54" s="101"/>
      <c r="D54" s="80"/>
      <c r="E54" s="79"/>
      <c r="F54" s="15" t="s">
        <v>4</v>
      </c>
      <c r="G54" s="30">
        <f t="shared" si="13"/>
        <v>0</v>
      </c>
      <c r="H54" s="31">
        <v>0</v>
      </c>
      <c r="I54" s="31">
        <v>0</v>
      </c>
      <c r="J54" s="31">
        <v>0</v>
      </c>
      <c r="K54" s="31">
        <v>0</v>
      </c>
      <c r="L54" s="70"/>
      <c r="M54" s="70"/>
      <c r="N54" s="70"/>
      <c r="O54" s="70"/>
      <c r="P54" s="70"/>
      <c r="Q54" s="70"/>
      <c r="R54" s="70"/>
      <c r="S54" s="70"/>
    </row>
    <row r="55" spans="1:24" s="4" customFormat="1" ht="31.5" customHeight="1" x14ac:dyDescent="0.3">
      <c r="A55" s="20"/>
      <c r="B55" s="94" t="s">
        <v>31</v>
      </c>
      <c r="C55" s="96" t="s">
        <v>60</v>
      </c>
      <c r="D55" s="81" t="s">
        <v>44</v>
      </c>
      <c r="E55" s="79" t="s">
        <v>9</v>
      </c>
      <c r="F55" s="17" t="s">
        <v>5</v>
      </c>
      <c r="G55" s="30">
        <f t="shared" si="13"/>
        <v>32770.85817</v>
      </c>
      <c r="H55" s="30">
        <f t="shared" ref="H55:K55" si="15">SUM(H56:H59)</f>
        <v>10615.44017</v>
      </c>
      <c r="I55" s="30">
        <f t="shared" si="15"/>
        <v>10889.929</v>
      </c>
      <c r="J55" s="30">
        <v>11265.489</v>
      </c>
      <c r="K55" s="30">
        <f t="shared" si="15"/>
        <v>0</v>
      </c>
      <c r="L55" s="69"/>
      <c r="M55" s="69"/>
      <c r="N55" s="69"/>
      <c r="O55" s="69"/>
      <c r="P55" s="69"/>
      <c r="Q55" s="69"/>
      <c r="R55" s="69"/>
      <c r="S55" s="69"/>
    </row>
    <row r="56" spans="1:24" s="4" customFormat="1" ht="31.5" customHeight="1" x14ac:dyDescent="0.3">
      <c r="A56" s="20"/>
      <c r="B56" s="94"/>
      <c r="C56" s="102"/>
      <c r="D56" s="81"/>
      <c r="E56" s="79"/>
      <c r="F56" s="15" t="s">
        <v>1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24" s="4" customFormat="1" ht="31.5" customHeight="1" x14ac:dyDescent="0.3">
      <c r="A57" s="20"/>
      <c r="B57" s="94"/>
      <c r="C57" s="102"/>
      <c r="D57" s="81"/>
      <c r="E57" s="79"/>
      <c r="F57" s="15" t="s">
        <v>2</v>
      </c>
      <c r="G57" s="30">
        <f t="shared" si="13"/>
        <v>0</v>
      </c>
      <c r="H57" s="31">
        <v>0</v>
      </c>
      <c r="I57" s="31">
        <v>0</v>
      </c>
      <c r="J57" s="31">
        <v>0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  <c r="X57" s="135"/>
    </row>
    <row r="58" spans="1:24" s="4" customFormat="1" ht="31.5" customHeight="1" x14ac:dyDescent="0.3">
      <c r="A58" s="20"/>
      <c r="B58" s="94"/>
      <c r="C58" s="102"/>
      <c r="D58" s="81"/>
      <c r="E58" s="79"/>
      <c r="F58" s="15" t="s">
        <v>3</v>
      </c>
      <c r="G58" s="30">
        <f t="shared" si="13"/>
        <v>32770.85817</v>
      </c>
      <c r="H58" s="31">
        <f>10294.7264-98.4285-2-10-2.26505+50.08315+105.47117+277.853</f>
        <v>10615.44017</v>
      </c>
      <c r="I58" s="31">
        <v>10889.929</v>
      </c>
      <c r="J58" s="31">
        <v>11265.489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24" s="4" customFormat="1" ht="31.5" customHeight="1" x14ac:dyDescent="0.3">
      <c r="A59" s="20"/>
      <c r="B59" s="94"/>
      <c r="C59" s="102"/>
      <c r="D59" s="81"/>
      <c r="E59" s="79"/>
      <c r="F59" s="15" t="s">
        <v>4</v>
      </c>
      <c r="G59" s="30">
        <f t="shared" si="13"/>
        <v>0</v>
      </c>
      <c r="H59" s="31">
        <v>0</v>
      </c>
      <c r="I59" s="31">
        <v>0</v>
      </c>
      <c r="J59" s="31">
        <v>0</v>
      </c>
      <c r="K59" s="31">
        <v>0</v>
      </c>
      <c r="L59" s="69"/>
      <c r="M59" s="69"/>
      <c r="N59" s="69"/>
      <c r="O59" s="69"/>
      <c r="P59" s="69"/>
      <c r="Q59" s="69"/>
      <c r="R59" s="69"/>
      <c r="S59" s="69"/>
    </row>
    <row r="60" spans="1:24" s="5" customFormat="1" ht="31.5" customHeight="1" x14ac:dyDescent="0.3">
      <c r="A60" s="20"/>
      <c r="B60" s="94" t="s">
        <v>19</v>
      </c>
      <c r="C60" s="100" t="s">
        <v>22</v>
      </c>
      <c r="D60" s="80" t="s">
        <v>44</v>
      </c>
      <c r="E60" s="80" t="s">
        <v>8</v>
      </c>
      <c r="F60" s="18" t="s">
        <v>5</v>
      </c>
      <c r="G60" s="30">
        <f t="shared" si="13"/>
        <v>6063.9719999999998</v>
      </c>
      <c r="H60" s="30">
        <f>SUM(H61:H64)</f>
        <v>2121.8359999999998</v>
      </c>
      <c r="I60" s="30">
        <f>SUM(I61:I64)</f>
        <v>1971.068</v>
      </c>
      <c r="J60" s="30">
        <v>1971.068</v>
      </c>
      <c r="K60" s="30">
        <f>SUM(K61:K64)</f>
        <v>0</v>
      </c>
      <c r="L60" s="70"/>
      <c r="M60" s="70"/>
      <c r="N60" s="70"/>
      <c r="O60" s="70"/>
      <c r="P60" s="70"/>
      <c r="Q60" s="70"/>
      <c r="R60" s="70"/>
      <c r="S60" s="70"/>
    </row>
    <row r="61" spans="1:24" s="5" customFormat="1" ht="31.5" customHeight="1" x14ac:dyDescent="0.3">
      <c r="A61" s="20"/>
      <c r="B61" s="94"/>
      <c r="C61" s="101"/>
      <c r="D61" s="80"/>
      <c r="E61" s="80"/>
      <c r="F61" s="15" t="s">
        <v>1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24" s="5" customFormat="1" ht="31.5" customHeight="1" x14ac:dyDescent="0.3">
      <c r="A62" s="20"/>
      <c r="B62" s="94"/>
      <c r="C62" s="101"/>
      <c r="D62" s="80"/>
      <c r="E62" s="80"/>
      <c r="F62" s="15" t="s">
        <v>2</v>
      </c>
      <c r="G62" s="30">
        <f t="shared" si="13"/>
        <v>0</v>
      </c>
      <c r="H62" s="31">
        <v>0</v>
      </c>
      <c r="I62" s="31">
        <v>0</v>
      </c>
      <c r="J62" s="31">
        <v>0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24" s="5" customFormat="1" ht="31.5" customHeight="1" x14ac:dyDescent="0.3">
      <c r="A63" s="20"/>
      <c r="B63" s="94"/>
      <c r="C63" s="101"/>
      <c r="D63" s="80"/>
      <c r="E63" s="80"/>
      <c r="F63" s="15" t="s">
        <v>3</v>
      </c>
      <c r="G63" s="30">
        <f t="shared" si="13"/>
        <v>6063.9719999999998</v>
      </c>
      <c r="H63" s="31">
        <f>2128.091-6.255</f>
        <v>2121.8359999999998</v>
      </c>
      <c r="I63" s="31">
        <v>1971.068</v>
      </c>
      <c r="J63" s="31">
        <v>1971.068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24" s="5" customFormat="1" ht="31.5" customHeight="1" x14ac:dyDescent="0.3">
      <c r="A64" s="20"/>
      <c r="B64" s="94"/>
      <c r="C64" s="101"/>
      <c r="D64" s="80"/>
      <c r="E64" s="80"/>
      <c r="F64" s="15" t="s">
        <v>4</v>
      </c>
      <c r="G64" s="30">
        <f t="shared" si="13"/>
        <v>0</v>
      </c>
      <c r="H64" s="31"/>
      <c r="I64" s="31">
        <v>0</v>
      </c>
      <c r="J64" s="31">
        <v>0</v>
      </c>
      <c r="K64" s="31"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4" t="s">
        <v>20</v>
      </c>
      <c r="C65" s="100" t="s">
        <v>23</v>
      </c>
      <c r="D65" s="80" t="s">
        <v>44</v>
      </c>
      <c r="E65" s="80" t="s">
        <v>28</v>
      </c>
      <c r="F65" s="18" t="s">
        <v>5</v>
      </c>
      <c r="G65" s="30">
        <f t="shared" si="13"/>
        <v>20590.671999999999</v>
      </c>
      <c r="H65" s="30">
        <f t="shared" ref="H65" si="16">SUM(H66:H69)</f>
        <v>7065.0910000000003</v>
      </c>
      <c r="I65" s="30">
        <f>SUM(I66:I69)</f>
        <v>6645.9279999999999</v>
      </c>
      <c r="J65" s="30">
        <v>6879.6530000000002</v>
      </c>
      <c r="K65" s="30">
        <f>SUM(K66:K69)</f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4"/>
      <c r="C66" s="101"/>
      <c r="D66" s="80"/>
      <c r="E66" s="80"/>
      <c r="F66" s="15" t="s">
        <v>1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4"/>
      <c r="C67" s="101"/>
      <c r="D67" s="80"/>
      <c r="E67" s="80"/>
      <c r="F67" s="15" t="s">
        <v>2</v>
      </c>
      <c r="G67" s="30">
        <f t="shared" si="13"/>
        <v>0</v>
      </c>
      <c r="H67" s="31">
        <v>0</v>
      </c>
      <c r="I67" s="31">
        <v>0</v>
      </c>
      <c r="J67" s="31">
        <v>0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4"/>
      <c r="C68" s="101"/>
      <c r="D68" s="80"/>
      <c r="E68" s="80"/>
      <c r="F68" s="15" t="s">
        <v>3</v>
      </c>
      <c r="G68" s="30">
        <f t="shared" si="13"/>
        <v>20590.671999999999</v>
      </c>
      <c r="H68" s="31">
        <f>7073.962-8.871</f>
        <v>7065.0910000000003</v>
      </c>
      <c r="I68" s="31">
        <v>6645.9279999999999</v>
      </c>
      <c r="J68" s="31">
        <v>6879.6530000000002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4"/>
      <c r="C69" s="101"/>
      <c r="D69" s="80"/>
      <c r="E69" s="80"/>
      <c r="F69" s="15" t="s">
        <v>4</v>
      </c>
      <c r="G69" s="30">
        <f t="shared" si="13"/>
        <v>0</v>
      </c>
      <c r="H69" s="31">
        <v>0</v>
      </c>
      <c r="I69" s="31">
        <v>0</v>
      </c>
      <c r="J69" s="31">
        <v>0</v>
      </c>
      <c r="K69" s="3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4" t="s">
        <v>32</v>
      </c>
      <c r="C70" s="98" t="s">
        <v>50</v>
      </c>
      <c r="D70" s="97" t="s">
        <v>30</v>
      </c>
      <c r="E70" s="97"/>
      <c r="F70" s="48" t="s">
        <v>26</v>
      </c>
      <c r="G70" s="50">
        <f t="shared" si="13"/>
        <v>65280</v>
      </c>
      <c r="H70" s="71">
        <f>SUM(H71:H74)</f>
        <v>65280</v>
      </c>
      <c r="I70" s="71">
        <v>0</v>
      </c>
      <c r="J70" s="71">
        <v>0</v>
      </c>
      <c r="K70" s="71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4"/>
      <c r="C71" s="98"/>
      <c r="D71" s="97"/>
      <c r="E71" s="97"/>
      <c r="F71" s="48" t="s">
        <v>1</v>
      </c>
      <c r="G71" s="50">
        <f t="shared" si="13"/>
        <v>62016</v>
      </c>
      <c r="H71" s="54">
        <f>SUM(H76)</f>
        <v>62016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4"/>
      <c r="C72" s="98"/>
      <c r="D72" s="97"/>
      <c r="E72" s="97"/>
      <c r="F72" s="48" t="s">
        <v>2</v>
      </c>
      <c r="G72" s="50">
        <f t="shared" si="13"/>
        <v>3264</v>
      </c>
      <c r="H72" s="54">
        <f>SUM(H77)</f>
        <v>3264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4"/>
      <c r="C73" s="98"/>
      <c r="D73" s="97"/>
      <c r="E73" s="97"/>
      <c r="F73" s="48" t="s">
        <v>3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4"/>
      <c r="C74" s="98"/>
      <c r="D74" s="97"/>
      <c r="E74" s="97"/>
      <c r="F74" s="48" t="s">
        <v>4</v>
      </c>
      <c r="G74" s="50">
        <f t="shared" si="13"/>
        <v>0</v>
      </c>
      <c r="H74" s="54">
        <f>SUM(H79)</f>
        <v>0</v>
      </c>
      <c r="I74" s="54">
        <v>0</v>
      </c>
      <c r="J74" s="54">
        <v>0</v>
      </c>
      <c r="K74" s="54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4" t="s">
        <v>21</v>
      </c>
      <c r="C75" s="85" t="s">
        <v>82</v>
      </c>
      <c r="D75" s="104" t="s">
        <v>30</v>
      </c>
      <c r="E75" s="79" t="s">
        <v>59</v>
      </c>
      <c r="F75" s="45" t="s">
        <v>5</v>
      </c>
      <c r="G75" s="30">
        <f t="shared" si="13"/>
        <v>65280</v>
      </c>
      <c r="H75" s="30">
        <f>SUM(H76:H79)</f>
        <v>65280</v>
      </c>
      <c r="I75" s="30">
        <v>0</v>
      </c>
      <c r="J75" s="30">
        <v>0</v>
      </c>
      <c r="K75" s="30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4"/>
      <c r="C76" s="85"/>
      <c r="D76" s="104"/>
      <c r="E76" s="79"/>
      <c r="F76" s="46" t="s">
        <v>1</v>
      </c>
      <c r="G76" s="30">
        <f t="shared" si="13"/>
        <v>62016</v>
      </c>
      <c r="H76" s="31">
        <v>62016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4"/>
      <c r="C77" s="85"/>
      <c r="D77" s="104"/>
      <c r="E77" s="79"/>
      <c r="F77" s="46" t="s">
        <v>2</v>
      </c>
      <c r="G77" s="30">
        <f>SUM(H77:K77)</f>
        <v>3264</v>
      </c>
      <c r="H77" s="31">
        <v>3264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4"/>
      <c r="C78" s="85"/>
      <c r="D78" s="104"/>
      <c r="E78" s="79"/>
      <c r="F78" s="46" t="s">
        <v>3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94"/>
      <c r="C79" s="85"/>
      <c r="D79" s="104"/>
      <c r="E79" s="79"/>
      <c r="F79" s="46" t="s">
        <v>4</v>
      </c>
      <c r="G79" s="30">
        <f t="shared" si="13"/>
        <v>0</v>
      </c>
      <c r="H79" s="31">
        <v>0</v>
      </c>
      <c r="I79" s="31">
        <v>0</v>
      </c>
      <c r="J79" s="31">
        <v>0</v>
      </c>
      <c r="K79" s="31"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8" t="s">
        <v>55</v>
      </c>
      <c r="C80" s="98" t="s">
        <v>58</v>
      </c>
      <c r="D80" s="93" t="s">
        <v>30</v>
      </c>
      <c r="E80" s="119"/>
      <c r="F80" s="48" t="s">
        <v>63</v>
      </c>
      <c r="G80" s="75">
        <f t="shared" ref="G80:G89" si="17">SUM(H80:K80)</f>
        <v>820</v>
      </c>
      <c r="H80" s="75">
        <f t="shared" ref="H80" si="18">SUM(H81:H84)</f>
        <v>820</v>
      </c>
      <c r="I80" s="75">
        <f>SUM(I81:I84)</f>
        <v>0</v>
      </c>
      <c r="J80" s="75">
        <f>SUM(J81:J84)</f>
        <v>0</v>
      </c>
      <c r="K80" s="75">
        <f>SUM(K81:K84)</f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8"/>
      <c r="C81" s="105"/>
      <c r="D81" s="93"/>
      <c r="E81" s="119"/>
      <c r="F81" s="48" t="s">
        <v>1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8"/>
      <c r="C82" s="105"/>
      <c r="D82" s="93"/>
      <c r="E82" s="119"/>
      <c r="F82" s="48" t="s">
        <v>2</v>
      </c>
      <c r="G82" s="75">
        <f t="shared" si="17"/>
        <v>0</v>
      </c>
      <c r="H82" s="75">
        <f>SUM(H87)</f>
        <v>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8"/>
      <c r="C83" s="105"/>
      <c r="D83" s="93"/>
      <c r="E83" s="119"/>
      <c r="F83" s="48" t="s">
        <v>3</v>
      </c>
      <c r="G83" s="75">
        <f t="shared" si="17"/>
        <v>820</v>
      </c>
      <c r="H83" s="75">
        <f t="shared" ref="H83" si="19">SUM(H88)</f>
        <v>820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18"/>
      <c r="C84" s="105"/>
      <c r="D84" s="93"/>
      <c r="E84" s="119"/>
      <c r="F84" s="48" t="s">
        <v>4</v>
      </c>
      <c r="G84" s="75">
        <f t="shared" si="17"/>
        <v>0</v>
      </c>
      <c r="H84" s="75">
        <f t="shared" ref="H84" si="20">SUM(H89)</f>
        <v>0</v>
      </c>
      <c r="I84" s="75">
        <v>0</v>
      </c>
      <c r="J84" s="75">
        <v>0</v>
      </c>
      <c r="K84" s="75"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4.5" customHeight="1" x14ac:dyDescent="0.3">
      <c r="A85" s="20"/>
      <c r="B85" s="120" t="s">
        <v>56</v>
      </c>
      <c r="C85" s="85" t="s">
        <v>57</v>
      </c>
      <c r="D85" s="120" t="s">
        <v>30</v>
      </c>
      <c r="E85" s="79" t="s">
        <v>84</v>
      </c>
      <c r="F85" s="45" t="s">
        <v>5</v>
      </c>
      <c r="G85" s="30">
        <f t="shared" si="17"/>
        <v>820</v>
      </c>
      <c r="H85" s="30">
        <f>SUM(H86:H89)</f>
        <v>820</v>
      </c>
      <c r="I85" s="30">
        <f>SUM(I86:I89)</f>
        <v>0</v>
      </c>
      <c r="J85" s="30">
        <f>SUM(I86:I89)</f>
        <v>0</v>
      </c>
      <c r="K85" s="30">
        <f>SUM(K86:K89)</f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20"/>
      <c r="C86" s="85"/>
      <c r="D86" s="120"/>
      <c r="E86" s="79"/>
      <c r="F86" s="46" t="s">
        <v>1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61.5" customHeight="1" x14ac:dyDescent="0.3">
      <c r="A87" s="20"/>
      <c r="B87" s="120"/>
      <c r="C87" s="85"/>
      <c r="D87" s="120"/>
      <c r="E87" s="79"/>
      <c r="F87" s="46" t="s">
        <v>2</v>
      </c>
      <c r="G87" s="30">
        <f t="shared" si="17"/>
        <v>0</v>
      </c>
      <c r="H87" s="31">
        <v>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52.5" customHeight="1" x14ac:dyDescent="0.3">
      <c r="A88" s="20"/>
      <c r="B88" s="120"/>
      <c r="C88" s="85"/>
      <c r="D88" s="120"/>
      <c r="E88" s="79"/>
      <c r="F88" s="46" t="s">
        <v>3</v>
      </c>
      <c r="G88" s="30">
        <f t="shared" si="17"/>
        <v>820</v>
      </c>
      <c r="H88" s="31">
        <f>400+250+170</f>
        <v>820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63.75" customHeight="1" x14ac:dyDescent="0.3">
      <c r="A89" s="20"/>
      <c r="B89" s="120"/>
      <c r="C89" s="85"/>
      <c r="D89" s="120"/>
      <c r="E89" s="79"/>
      <c r="F89" s="46" t="s">
        <v>4</v>
      </c>
      <c r="G89" s="30">
        <f t="shared" si="17"/>
        <v>0</v>
      </c>
      <c r="H89" s="31">
        <v>0</v>
      </c>
      <c r="I89" s="31">
        <v>0</v>
      </c>
      <c r="J89" s="31">
        <v>0</v>
      </c>
      <c r="K89" s="31"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09">
        <v>6</v>
      </c>
      <c r="C90" s="112" t="s">
        <v>67</v>
      </c>
      <c r="D90" s="109" t="s">
        <v>70</v>
      </c>
      <c r="E90" s="106"/>
      <c r="F90" s="48" t="s">
        <v>66</v>
      </c>
      <c r="G90" s="75">
        <f t="shared" ref="G90:G109" si="21">SUM(H90:K90)</f>
        <v>4426.4979599999997</v>
      </c>
      <c r="H90" s="76">
        <f>SUM(H91:H94)</f>
        <v>4426.4979599999997</v>
      </c>
      <c r="I90" s="76">
        <f>SUM(I91:I94)</f>
        <v>0</v>
      </c>
      <c r="J90" s="76">
        <f>SUM(J91:J94)</f>
        <v>0</v>
      </c>
      <c r="K90" s="76">
        <f>SUM(K91:K94)</f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0"/>
      <c r="C91" s="121"/>
      <c r="D91" s="110"/>
      <c r="E91" s="107"/>
      <c r="F91" s="48" t="s">
        <v>1</v>
      </c>
      <c r="G91" s="75">
        <f t="shared" si="21"/>
        <v>0</v>
      </c>
      <c r="H91" s="76">
        <f t="shared" ref="H91:K94" si="22">SUM(H96)</f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0"/>
      <c r="C92" s="121"/>
      <c r="D92" s="110"/>
      <c r="E92" s="107"/>
      <c r="F92" s="48" t="s">
        <v>2</v>
      </c>
      <c r="G92" s="75">
        <f t="shared" si="21"/>
        <v>0</v>
      </c>
      <c r="H92" s="76">
        <f t="shared" si="22"/>
        <v>0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0"/>
      <c r="C93" s="121"/>
      <c r="D93" s="110"/>
      <c r="E93" s="107"/>
      <c r="F93" s="48" t="s">
        <v>3</v>
      </c>
      <c r="G93" s="75">
        <f t="shared" si="21"/>
        <v>4426.4979599999997</v>
      </c>
      <c r="H93" s="76">
        <f t="shared" si="22"/>
        <v>4426.4979599999997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11"/>
      <c r="C94" s="122"/>
      <c r="D94" s="111"/>
      <c r="E94" s="108"/>
      <c r="F94" s="48" t="s">
        <v>4</v>
      </c>
      <c r="G94" s="75">
        <f t="shared" si="21"/>
        <v>0</v>
      </c>
      <c r="H94" s="76">
        <f t="shared" si="22"/>
        <v>0</v>
      </c>
      <c r="I94" s="76">
        <f t="shared" si="22"/>
        <v>0</v>
      </c>
      <c r="J94" s="76">
        <f t="shared" si="22"/>
        <v>0</v>
      </c>
      <c r="K94" s="76">
        <f t="shared" si="22"/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3" t="s">
        <v>68</v>
      </c>
      <c r="C95" s="126" t="s">
        <v>69</v>
      </c>
      <c r="D95" s="123" t="s">
        <v>30</v>
      </c>
      <c r="E95" s="129" t="s">
        <v>59</v>
      </c>
      <c r="F95" s="74" t="s">
        <v>5</v>
      </c>
      <c r="G95" s="30">
        <f t="shared" si="21"/>
        <v>4426.4979599999997</v>
      </c>
      <c r="H95" s="31">
        <f>SUM(H96:H99)</f>
        <v>4426.4979599999997</v>
      </c>
      <c r="I95" s="31">
        <f>SUM(I96:I99)</f>
        <v>0</v>
      </c>
      <c r="J95" s="31">
        <f>SUM(J96:J99)</f>
        <v>0</v>
      </c>
      <c r="K95" s="31">
        <f>SUM(K96:K99)</f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4"/>
      <c r="C96" s="127"/>
      <c r="D96" s="124"/>
      <c r="E96" s="130"/>
      <c r="F96" s="46" t="s">
        <v>1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4"/>
      <c r="C97" s="127"/>
      <c r="D97" s="124"/>
      <c r="E97" s="130"/>
      <c r="F97" s="46" t="s">
        <v>2</v>
      </c>
      <c r="G97" s="30">
        <f t="shared" si="21"/>
        <v>0</v>
      </c>
      <c r="H97" s="31">
        <v>0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4"/>
      <c r="C98" s="127"/>
      <c r="D98" s="124"/>
      <c r="E98" s="130"/>
      <c r="F98" s="46" t="s">
        <v>3</v>
      </c>
      <c r="G98" s="30">
        <f t="shared" si="21"/>
        <v>4426.4979599999997</v>
      </c>
      <c r="H98" s="31">
        <f>6303.4512-99.9232-50.08315-505.65437-170-70-348.29252-633</f>
        <v>4426.4979599999997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25"/>
      <c r="C99" s="128"/>
      <c r="D99" s="125"/>
      <c r="E99" s="131"/>
      <c r="F99" s="46" t="s">
        <v>4</v>
      </c>
      <c r="G99" s="30">
        <f t="shared" si="21"/>
        <v>0</v>
      </c>
      <c r="H99" s="31">
        <v>0</v>
      </c>
      <c r="I99" s="31">
        <v>0</v>
      </c>
      <c r="J99" s="31">
        <v>0</v>
      </c>
      <c r="K99" s="31"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2">
        <v>7</v>
      </c>
      <c r="C100" s="112" t="s">
        <v>81</v>
      </c>
      <c r="D100" s="109" t="s">
        <v>77</v>
      </c>
      <c r="E100" s="106"/>
      <c r="F100" s="48" t="s">
        <v>71</v>
      </c>
      <c r="G100" s="75">
        <f t="shared" si="21"/>
        <v>575740</v>
      </c>
      <c r="H100" s="76">
        <f>SUM(H101:H104)</f>
        <v>0</v>
      </c>
      <c r="I100" s="76">
        <f>SUM(I101:I104)</f>
        <v>425980</v>
      </c>
      <c r="J100" s="76">
        <f>SUM(J101:J104)</f>
        <v>149760</v>
      </c>
      <c r="K100" s="76">
        <f>SUM(K101:K104)</f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3"/>
      <c r="C101" s="113"/>
      <c r="D101" s="110"/>
      <c r="E101" s="107"/>
      <c r="F101" s="48" t="s">
        <v>1</v>
      </c>
      <c r="G101" s="75">
        <f t="shared" si="21"/>
        <v>546950</v>
      </c>
      <c r="H101" s="76">
        <f t="shared" ref="H101:K104" si="23">SUM(H106)</f>
        <v>0</v>
      </c>
      <c r="I101" s="76">
        <f t="shared" si="23"/>
        <v>404680</v>
      </c>
      <c r="J101" s="76">
        <f t="shared" si="23"/>
        <v>142270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3"/>
      <c r="C102" s="113"/>
      <c r="D102" s="110"/>
      <c r="E102" s="107"/>
      <c r="F102" s="48" t="s">
        <v>2</v>
      </c>
      <c r="G102" s="75">
        <f t="shared" si="21"/>
        <v>28790</v>
      </c>
      <c r="H102" s="76">
        <f t="shared" si="23"/>
        <v>0</v>
      </c>
      <c r="I102" s="76">
        <f t="shared" si="23"/>
        <v>21300</v>
      </c>
      <c r="J102" s="76">
        <f t="shared" si="23"/>
        <v>7490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3"/>
      <c r="C103" s="113"/>
      <c r="D103" s="110"/>
      <c r="E103" s="107"/>
      <c r="F103" s="48" t="s">
        <v>3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34"/>
      <c r="C104" s="114"/>
      <c r="D104" s="111"/>
      <c r="E104" s="108"/>
      <c r="F104" s="48" t="s">
        <v>4</v>
      </c>
      <c r="G104" s="75">
        <f t="shared" si="21"/>
        <v>0</v>
      </c>
      <c r="H104" s="76">
        <f t="shared" si="23"/>
        <v>0</v>
      </c>
      <c r="I104" s="76">
        <f t="shared" si="23"/>
        <v>0</v>
      </c>
      <c r="J104" s="76">
        <f t="shared" si="23"/>
        <v>0</v>
      </c>
      <c r="K104" s="76">
        <f t="shared" si="23"/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3" t="s">
        <v>72</v>
      </c>
      <c r="C105" s="126" t="s">
        <v>73</v>
      </c>
      <c r="D105" s="123" t="s">
        <v>77</v>
      </c>
      <c r="E105" s="129" t="s">
        <v>59</v>
      </c>
      <c r="F105" s="74" t="s">
        <v>5</v>
      </c>
      <c r="G105" s="30">
        <f t="shared" si="21"/>
        <v>575740</v>
      </c>
      <c r="H105" s="31">
        <f>SUM(H106:H109)</f>
        <v>0</v>
      </c>
      <c r="I105" s="31">
        <f>SUM(I106:I109)</f>
        <v>425980</v>
      </c>
      <c r="J105" s="31">
        <f>SUM(J106:J109)</f>
        <v>149760</v>
      </c>
      <c r="K105" s="31">
        <f>SUM(K106:K109)</f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4"/>
      <c r="C106" s="127"/>
      <c r="D106" s="124"/>
      <c r="E106" s="130"/>
      <c r="F106" s="46" t="s">
        <v>1</v>
      </c>
      <c r="G106" s="30">
        <f t="shared" si="21"/>
        <v>546950</v>
      </c>
      <c r="H106" s="31">
        <v>0</v>
      </c>
      <c r="I106" s="31">
        <v>404680</v>
      </c>
      <c r="J106" s="31">
        <v>142270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4"/>
      <c r="C107" s="127"/>
      <c r="D107" s="124"/>
      <c r="E107" s="130"/>
      <c r="F107" s="46" t="s">
        <v>2</v>
      </c>
      <c r="G107" s="30">
        <f t="shared" si="21"/>
        <v>28790</v>
      </c>
      <c r="H107" s="31">
        <v>0</v>
      </c>
      <c r="I107" s="31">
        <v>21300</v>
      </c>
      <c r="J107" s="31">
        <v>7490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4"/>
      <c r="C108" s="127"/>
      <c r="D108" s="124"/>
      <c r="E108" s="130"/>
      <c r="F108" s="46" t="s">
        <v>3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125"/>
      <c r="C109" s="128"/>
      <c r="D109" s="125"/>
      <c r="E109" s="131"/>
      <c r="F109" s="46" t="s">
        <v>4</v>
      </c>
      <c r="G109" s="30">
        <f t="shared" si="21"/>
        <v>0</v>
      </c>
      <c r="H109" s="31">
        <v>0</v>
      </c>
      <c r="I109" s="31">
        <v>0</v>
      </c>
      <c r="J109" s="31">
        <v>0</v>
      </c>
      <c r="K109" s="31">
        <v>0</v>
      </c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3" t="s">
        <v>6</v>
      </c>
      <c r="D110" s="79"/>
      <c r="E110" s="79"/>
      <c r="F110" s="82" t="s">
        <v>0</v>
      </c>
      <c r="G110" s="78" t="s">
        <v>11</v>
      </c>
      <c r="H110" s="78" t="s">
        <v>25</v>
      </c>
      <c r="I110" s="78"/>
      <c r="J110" s="78"/>
      <c r="K110" s="78"/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4"/>
      <c r="D111" s="104"/>
      <c r="E111" s="79"/>
      <c r="F111" s="82"/>
      <c r="G111" s="78"/>
      <c r="H111" s="54" t="s">
        <v>30</v>
      </c>
      <c r="I111" s="54" t="s">
        <v>34</v>
      </c>
      <c r="J111" s="54" t="s">
        <v>35</v>
      </c>
      <c r="K111" s="54" t="s">
        <v>49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4"/>
      <c r="D112" s="104"/>
      <c r="E112" s="79"/>
      <c r="F112" s="73" t="s">
        <v>24</v>
      </c>
      <c r="G112" s="54">
        <f>SUM(H112:K112)</f>
        <v>2747873.4987799996</v>
      </c>
      <c r="H112" s="54">
        <f>SUM(H113:H116)</f>
        <v>357454.03977999999</v>
      </c>
      <c r="I112" s="54">
        <f t="shared" ref="I112" si="24">SUM(I113:I116)</f>
        <v>2218875.0869999998</v>
      </c>
      <c r="J112" s="54">
        <f>SUM(J113:J116)</f>
        <v>171544.372</v>
      </c>
      <c r="K112" s="54">
        <f>SUM(K116,K115)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4"/>
      <c r="D113" s="104"/>
      <c r="E113" s="79"/>
      <c r="F113" s="73" t="s">
        <v>1</v>
      </c>
      <c r="G113" s="54">
        <f>SUM(H113:K113)</f>
        <v>2539146</v>
      </c>
      <c r="H113" s="54">
        <f>SUM(H21+H36+H46+H71+H81+H91+H101)</f>
        <v>309071</v>
      </c>
      <c r="I113" s="54">
        <f>SUM(I21+I36+I46+I71+I81+I91+I101)</f>
        <v>2087805</v>
      </c>
      <c r="J113" s="54">
        <f>SUM(J21+J36+J46+J71+J81+J91+J101)</f>
        <v>142270</v>
      </c>
      <c r="K113" s="54">
        <f>SUM(K21+K36+K46+K71+K81+K91+K101)</f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4"/>
      <c r="D114" s="104"/>
      <c r="E114" s="79"/>
      <c r="F114" s="73" t="s">
        <v>2</v>
      </c>
      <c r="G114" s="54">
        <f>SUM(H114:K114)</f>
        <v>138993.40152000001</v>
      </c>
      <c r="H114" s="54">
        <f>SUM(H27+H37+H47+H72+H82+H92+H102)</f>
        <v>21608.401519999999</v>
      </c>
      <c r="I114" s="54">
        <f>SUM(I22+I37+I47+I72+I82+I92+I102)</f>
        <v>109895</v>
      </c>
      <c r="J114" s="54">
        <f t="shared" ref="I114:K116" si="25">SUM(J22+J37+J47+J72+J82+J92+J102)</f>
        <v>7490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31.5" customHeight="1" x14ac:dyDescent="0.3">
      <c r="A115" s="20"/>
      <c r="B115" s="72"/>
      <c r="C115" s="104"/>
      <c r="D115" s="104"/>
      <c r="E115" s="79"/>
      <c r="F115" s="73" t="s">
        <v>3</v>
      </c>
      <c r="G115" s="54">
        <f>SUM(H115:K115)</f>
        <v>69734.097259999995</v>
      </c>
      <c r="H115" s="54">
        <f>SUM(H23+H38+H48+H73+H83+H93+H103)</f>
        <v>26774.63826</v>
      </c>
      <c r="I115" s="54">
        <f t="shared" si="25"/>
        <v>21175.087</v>
      </c>
      <c r="J115" s="54">
        <f t="shared" si="25"/>
        <v>21784.371999999999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28.5" customHeight="1" x14ac:dyDescent="0.3">
      <c r="A116" s="20"/>
      <c r="B116" s="72"/>
      <c r="C116" s="104"/>
      <c r="D116" s="104"/>
      <c r="E116" s="79"/>
      <c r="F116" s="73" t="s">
        <v>4</v>
      </c>
      <c r="G116" s="54">
        <f>SUM(H116:K116)</f>
        <v>0</v>
      </c>
      <c r="H116" s="54">
        <f>SUM(H24+H39+H49+H74+H84+H94+H104)</f>
        <v>0</v>
      </c>
      <c r="I116" s="54">
        <f t="shared" si="25"/>
        <v>0</v>
      </c>
      <c r="J116" s="54">
        <f t="shared" si="25"/>
        <v>0</v>
      </c>
      <c r="K116" s="54">
        <f t="shared" si="25"/>
        <v>0</v>
      </c>
      <c r="L116" s="70"/>
      <c r="M116" s="70"/>
      <c r="N116" s="70"/>
      <c r="O116" s="70"/>
      <c r="P116" s="70"/>
      <c r="Q116" s="70"/>
      <c r="R116" s="70"/>
      <c r="S116" s="70"/>
    </row>
    <row r="117" spans="1:19" s="5" customFormat="1" ht="54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51.75" hidden="1" customHeight="1" x14ac:dyDescent="0.3">
      <c r="A118" s="20"/>
      <c r="B118" s="60"/>
      <c r="C118" s="25"/>
      <c r="D118" s="11"/>
      <c r="E118" s="11"/>
      <c r="F118" s="37"/>
      <c r="G118" s="21"/>
      <c r="H118" s="21"/>
      <c r="I118" s="11"/>
      <c r="J118" s="11"/>
      <c r="K118" s="14"/>
    </row>
    <row r="119" spans="1:19" s="5" customFormat="1" ht="127.5" customHeight="1" x14ac:dyDescent="0.4">
      <c r="A119" s="20"/>
      <c r="B119" s="83" t="s">
        <v>76</v>
      </c>
      <c r="C119" s="83"/>
      <c r="D119" s="83"/>
      <c r="E119" s="83"/>
      <c r="F119" s="83"/>
      <c r="G119" s="83"/>
      <c r="H119" s="41"/>
      <c r="I119" s="41"/>
      <c r="J119" s="61" t="s">
        <v>83</v>
      </c>
      <c r="K119" s="41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21"/>
      <c r="I121" s="11"/>
      <c r="J121" s="11"/>
      <c r="K121" s="14"/>
    </row>
    <row r="122" spans="1:19" s="5" customFormat="1" ht="31.5" customHeight="1" x14ac:dyDescent="0.3">
      <c r="A122" s="20"/>
      <c r="B122" s="26"/>
      <c r="C122" s="24"/>
      <c r="D122" s="12"/>
      <c r="E122" s="12"/>
      <c r="F122" s="38"/>
      <c r="G122" s="21"/>
      <c r="H122" s="77"/>
      <c r="I122" s="11"/>
      <c r="J122" s="11"/>
      <c r="K122" s="14"/>
    </row>
    <row r="123" spans="1:19" s="5" customFormat="1" ht="54.7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115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5" customFormat="1" ht="31.5" customHeight="1" x14ac:dyDescent="0.3">
      <c r="A199" s="20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47.1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31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148.5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2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6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4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7" customFormat="1" ht="69.7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31.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50.2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6" customFormat="1" ht="31.5" customHeight="1" x14ac:dyDescent="0.3">
      <c r="A384" s="23"/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23" customFormat="1" ht="31.5" customHeight="1" x14ac:dyDescent="0.3"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6" customFormat="1" ht="31.5" customHeight="1" x14ac:dyDescent="0.3">
      <c r="A419" s="23"/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23" customFormat="1" ht="31.5" customHeight="1" x14ac:dyDescent="0.3"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23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4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7" customFormat="1" ht="31.5" customHeight="1" x14ac:dyDescent="0.3">
      <c r="A434" s="27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6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31.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7" customFormat="1" ht="72.7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6" customFormat="1" ht="31.5" customHeight="1" x14ac:dyDescent="0.3">
      <c r="A474" s="23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31.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8" customFormat="1" ht="41.25" customHeight="1" x14ac:dyDescent="0.3">
      <c r="A479" s="19"/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3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19" customFormat="1" ht="61.5" customHeight="1" x14ac:dyDescent="0.3"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35" customFormat="1" ht="31.5" customHeight="1" x14ac:dyDescent="0.3">
      <c r="A489" s="34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s="9" customFormat="1" ht="31.5" customHeight="1" x14ac:dyDescent="0.3">
      <c r="A494" s="19"/>
      <c r="B494" s="26"/>
      <c r="C494" s="24"/>
      <c r="D494" s="12"/>
      <c r="E494" s="12"/>
      <c r="F494" s="38"/>
      <c r="G494" s="21"/>
      <c r="H494" s="21"/>
      <c r="I494" s="11"/>
      <c r="J494" s="11"/>
      <c r="K494" s="14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9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ht="24.75" customHeight="1" x14ac:dyDescent="0.3">
      <c r="L499" s="1"/>
      <c r="M499" s="1"/>
      <c r="N499" s="1"/>
      <c r="O499" s="1"/>
      <c r="P499" s="1"/>
      <c r="Q499" s="1"/>
      <c r="R499" s="1"/>
      <c r="S499" s="1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31.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10" customFormat="1" ht="68.25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hidden="1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31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103.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6.75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8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s="9" customFormat="1" ht="31.5" hidden="1" customHeight="1" x14ac:dyDescent="0.3">
      <c r="A519" s="19"/>
      <c r="B519" s="26"/>
      <c r="C519" s="24"/>
      <c r="D519" s="12"/>
      <c r="E519" s="12"/>
      <c r="F519" s="38"/>
      <c r="G519" s="21"/>
      <c r="H519" s="21"/>
      <c r="I519" s="11"/>
      <c r="J519" s="11"/>
      <c r="K519" s="14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31.5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27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31.5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24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hidden="1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ht="31.5" customHeight="1" x14ac:dyDescent="0.3">
      <c r="L539" s="1"/>
      <c r="M539" s="1"/>
      <c r="N539" s="1"/>
      <c r="O539" s="1"/>
      <c r="P539" s="1"/>
      <c r="Q539" s="1"/>
      <c r="R539" s="1"/>
      <c r="S539" s="1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  <c r="Q541" s="9" t="s">
        <v>33</v>
      </c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s="9" customFormat="1" ht="31.5" customHeight="1" x14ac:dyDescent="0.3">
      <c r="A544" s="19"/>
      <c r="B544" s="26"/>
      <c r="C544" s="24"/>
      <c r="D544" s="12"/>
      <c r="E544" s="12"/>
      <c r="F544" s="38"/>
      <c r="G544" s="21"/>
      <c r="H544" s="21"/>
      <c r="I544" s="11"/>
      <c r="J544" s="11"/>
      <c r="K544" s="14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ht="31.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s="19" customFormat="1" ht="31.5" customHeight="1" x14ac:dyDescent="0.3">
      <c r="B558" s="26"/>
      <c r="C558" s="24"/>
      <c r="D558" s="12"/>
      <c r="E558" s="12"/>
      <c r="F558" s="38"/>
      <c r="G558" s="21"/>
      <c r="H558" s="21"/>
      <c r="I558" s="11"/>
      <c r="J558" s="11"/>
      <c r="K558" s="14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ht="31.5" customHeight="1" x14ac:dyDescent="0.3">
      <c r="L563" s="1"/>
      <c r="M563" s="1"/>
      <c r="N563" s="1"/>
      <c r="O563" s="1"/>
      <c r="P563" s="1"/>
      <c r="Q563" s="1"/>
      <c r="R563" s="1"/>
      <c r="S563" s="1"/>
    </row>
    <row r="564" spans="1:19" s="9" customFormat="1" ht="31.5" customHeight="1" x14ac:dyDescent="0.3">
      <c r="A564" s="19"/>
      <c r="B564" s="26"/>
      <c r="C564" s="24"/>
      <c r="D564" s="12"/>
      <c r="E564" s="12"/>
      <c r="F564" s="38"/>
      <c r="G564" s="21"/>
      <c r="H564" s="21"/>
      <c r="I564" s="11"/>
      <c r="J564" s="11"/>
      <c r="K564" s="14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ht="31.5" customHeight="1" x14ac:dyDescent="0.3">
      <c r="L566" s="1"/>
      <c r="M566" s="1"/>
      <c r="N566" s="1"/>
      <c r="O566" s="1"/>
      <c r="P566" s="1"/>
      <c r="Q566" s="1"/>
      <c r="R566" s="1"/>
      <c r="S566" s="1"/>
    </row>
    <row r="567" spans="1:19" x14ac:dyDescent="0.3">
      <c r="L567" s="1"/>
      <c r="M567" s="1"/>
      <c r="N567" s="1"/>
      <c r="O567" s="1"/>
      <c r="P567" s="1"/>
      <c r="Q567" s="1"/>
      <c r="R567" s="1"/>
      <c r="S567" s="1"/>
    </row>
    <row r="568" spans="1:19" ht="21.7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41.2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24.9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49.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24.9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51.7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24.9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51.7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24.9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75.7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24.95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ht="96" customHeight="1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x14ac:dyDescent="0.3">
      <c r="L598" s="1"/>
      <c r="M598" s="1"/>
      <c r="N598" s="1"/>
      <c r="O598" s="1"/>
      <c r="P598" s="1"/>
      <c r="Q598" s="1"/>
      <c r="R598" s="1"/>
      <c r="S598" s="1"/>
    </row>
    <row r="599" spans="12:19" ht="49.5" customHeight="1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x14ac:dyDescent="0.3">
      <c r="L603" s="1"/>
      <c r="M603" s="1"/>
      <c r="N603" s="1"/>
      <c r="O603" s="1"/>
      <c r="P603" s="1"/>
      <c r="Q603" s="1"/>
      <c r="R603" s="1"/>
      <c r="S603" s="1"/>
    </row>
    <row r="604" spans="12:19" ht="63.75" customHeight="1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x14ac:dyDescent="0.3">
      <c r="L607" s="1"/>
      <c r="M607" s="1"/>
      <c r="N607" s="1"/>
      <c r="O607" s="1"/>
      <c r="P607" s="1"/>
      <c r="Q607" s="1"/>
      <c r="R607" s="1"/>
      <c r="S607" s="1"/>
    </row>
    <row r="608" spans="12:19" ht="30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ht="51" customHeight="1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x14ac:dyDescent="0.3">
      <c r="L613" s="1"/>
      <c r="M613" s="1"/>
      <c r="N613" s="1"/>
      <c r="O613" s="1"/>
      <c r="P613" s="1"/>
      <c r="Q613" s="1"/>
      <c r="R613" s="1"/>
      <c r="S613" s="1"/>
    </row>
    <row r="614" spans="12:19" ht="7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24.95" customHeight="1" x14ac:dyDescent="0.3">
      <c r="L618" s="1"/>
      <c r="M618" s="1"/>
      <c r="N618" s="1"/>
      <c r="O618" s="1"/>
      <c r="P618" s="1"/>
      <c r="Q618" s="1"/>
      <c r="R618" s="1"/>
      <c r="S618" s="1"/>
    </row>
    <row r="619" spans="12:19" ht="55.5" customHeight="1" thickBot="1" x14ac:dyDescent="0.35">
      <c r="L619" s="1"/>
      <c r="M619" s="1"/>
      <c r="N619" s="1"/>
      <c r="O619" s="1"/>
      <c r="P619" s="1"/>
      <c r="Q619" s="1"/>
      <c r="R619" s="1"/>
      <c r="S619" s="1"/>
    </row>
    <row r="620" spans="12:19" ht="20.25" customHeight="1" thickBot="1" x14ac:dyDescent="0.35">
      <c r="L620" s="57"/>
      <c r="M620" s="57"/>
      <c r="N620" s="57"/>
      <c r="O620" s="57"/>
      <c r="P620" s="57"/>
      <c r="Q620" s="57"/>
      <c r="R620" s="57"/>
      <c r="S620" s="58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L626" s="1"/>
      <c r="M626" s="1"/>
      <c r="N626" s="1"/>
      <c r="O626" s="1"/>
      <c r="P626" s="1"/>
      <c r="Q626" s="1"/>
      <c r="R626" s="1"/>
      <c r="S626" s="1"/>
    </row>
    <row r="627" spans="12:19" x14ac:dyDescent="0.3">
      <c r="O627" s="52"/>
    </row>
    <row r="628" spans="12:19" x14ac:dyDescent="0.3">
      <c r="N628" s="29"/>
      <c r="O628" s="52"/>
    </row>
    <row r="629" spans="12:19" ht="30" x14ac:dyDescent="0.4">
      <c r="L629" s="43"/>
      <c r="M629" s="42"/>
      <c r="N629" s="42"/>
      <c r="O629" s="41" t="s">
        <v>36</v>
      </c>
      <c r="P629" s="44"/>
      <c r="Q629" s="55"/>
      <c r="R629" s="44"/>
      <c r="S629" s="44"/>
    </row>
    <row r="630" spans="12:19" x14ac:dyDescent="0.3">
      <c r="O630" s="52"/>
      <c r="Q630" s="56"/>
    </row>
    <row r="631" spans="12:19" x14ac:dyDescent="0.3">
      <c r="O631" s="52"/>
      <c r="Q631" s="56"/>
    </row>
    <row r="632" spans="12:19" x14ac:dyDescent="0.3">
      <c r="O632" s="52"/>
      <c r="Q632" s="56"/>
    </row>
  </sheetData>
  <mergeCells count="91">
    <mergeCell ref="B100:B104"/>
    <mergeCell ref="C105:C109"/>
    <mergeCell ref="B105:B109"/>
    <mergeCell ref="E105:E109"/>
    <mergeCell ref="D105:D109"/>
    <mergeCell ref="B90:B94"/>
    <mergeCell ref="C90:C94"/>
    <mergeCell ref="D90:D94"/>
    <mergeCell ref="E90:E94"/>
    <mergeCell ref="B95:B99"/>
    <mergeCell ref="C95:C99"/>
    <mergeCell ref="D95:D99"/>
    <mergeCell ref="E95:E99"/>
    <mergeCell ref="B80:B84"/>
    <mergeCell ref="D80:D84"/>
    <mergeCell ref="E80:E84"/>
    <mergeCell ref="E85:E89"/>
    <mergeCell ref="D85:D89"/>
    <mergeCell ref="B85:B89"/>
    <mergeCell ref="C85:C89"/>
    <mergeCell ref="C12:O14"/>
    <mergeCell ref="H17:H18"/>
    <mergeCell ref="F16:F18"/>
    <mergeCell ref="E30:E34"/>
    <mergeCell ref="D30:D34"/>
    <mergeCell ref="E20:E24"/>
    <mergeCell ref="D25:D29"/>
    <mergeCell ref="E25:E29"/>
    <mergeCell ref="C30:C34"/>
    <mergeCell ref="D20:D24"/>
    <mergeCell ref="C20:C24"/>
    <mergeCell ref="K17:K18"/>
    <mergeCell ref="I17:I18"/>
    <mergeCell ref="G16:G18"/>
    <mergeCell ref="J17:J18"/>
    <mergeCell ref="C110:C116"/>
    <mergeCell ref="D110:D116"/>
    <mergeCell ref="E110:E116"/>
    <mergeCell ref="C75:C79"/>
    <mergeCell ref="D75:D79"/>
    <mergeCell ref="E75:E79"/>
    <mergeCell ref="C80:C84"/>
    <mergeCell ref="E100:E104"/>
    <mergeCell ref="D100:D104"/>
    <mergeCell ref="C100:C104"/>
    <mergeCell ref="D35:D39"/>
    <mergeCell ref="C45:C49"/>
    <mergeCell ref="C70:C74"/>
    <mergeCell ref="D70:D74"/>
    <mergeCell ref="E70:E74"/>
    <mergeCell ref="D45:D49"/>
    <mergeCell ref="E35:E39"/>
    <mergeCell ref="C65:C69"/>
    <mergeCell ref="C50:C54"/>
    <mergeCell ref="C55:C59"/>
    <mergeCell ref="C60:C64"/>
    <mergeCell ref="D50:D54"/>
    <mergeCell ref="C35:C39"/>
    <mergeCell ref="E45:E49"/>
    <mergeCell ref="E40:E44"/>
    <mergeCell ref="B60:B64"/>
    <mergeCell ref="B40:B44"/>
    <mergeCell ref="B45:B49"/>
    <mergeCell ref="B50:B54"/>
    <mergeCell ref="C25:C29"/>
    <mergeCell ref="B55:B59"/>
    <mergeCell ref="B119:G119"/>
    <mergeCell ref="H110:K110"/>
    <mergeCell ref="H16:S16"/>
    <mergeCell ref="D40:D44"/>
    <mergeCell ref="C40:C44"/>
    <mergeCell ref="B16:B18"/>
    <mergeCell ref="C16:C18"/>
    <mergeCell ref="E16:E18"/>
    <mergeCell ref="D16:D18"/>
    <mergeCell ref="B20:B24"/>
    <mergeCell ref="B25:B29"/>
    <mergeCell ref="B65:B69"/>
    <mergeCell ref="B70:B74"/>
    <mergeCell ref="B75:B79"/>
    <mergeCell ref="B30:B34"/>
    <mergeCell ref="B35:B39"/>
    <mergeCell ref="G110:G111"/>
    <mergeCell ref="E50:E54"/>
    <mergeCell ref="D60:D64"/>
    <mergeCell ref="D65:D69"/>
    <mergeCell ref="E55:E59"/>
    <mergeCell ref="D55:D59"/>
    <mergeCell ref="F110:F111"/>
    <mergeCell ref="E65:E69"/>
    <mergeCell ref="E60:E64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4" min="1" max="10" man="1"/>
    <brk id="84" min="1" max="10" man="1"/>
    <brk id="11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Glavbuh</cp:lastModifiedBy>
  <cp:lastPrinted>2022-11-25T14:42:24Z</cp:lastPrinted>
  <dcterms:created xsi:type="dcterms:W3CDTF">2016-02-05T07:01:02Z</dcterms:created>
  <dcterms:modified xsi:type="dcterms:W3CDTF">2022-11-28T08:29:31Z</dcterms:modified>
</cp:coreProperties>
</file>